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epeg\Downloads\"/>
    </mc:Choice>
  </mc:AlternateContent>
  <xr:revisionPtr revIDLastSave="0" documentId="13_ncr:1_{7D2FFCDB-2286-4431-8DA3-A48DA0D2D352}" xr6:coauthVersionLast="47" xr6:coauthVersionMax="47" xr10:uidLastSave="{00000000-0000-0000-0000-000000000000}"/>
  <bookViews>
    <workbookView xWindow="-120" yWindow="-120" windowWidth="29040" windowHeight="15840" activeTab="3" xr2:uid="{00000000-000D-0000-FFFF-FFFF00000000}"/>
  </bookViews>
  <sheets>
    <sheet name="ADMISIÓN" sheetId="1" r:id="rId1"/>
    <sheet name="CALIFICACION" sheetId="2" r:id="rId2"/>
    <sheet name="EVALUACION BIENES" sheetId="3" r:id="rId3"/>
    <sheet name="EVALUACION SERV " sheetId="5" r:id="rId4"/>
    <sheet name="RESULTADO FINAL" sheetId="4"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5" l="1"/>
  <c r="D14" i="5"/>
  <c r="H14" i="5" s="1"/>
  <c r="D13" i="5"/>
  <c r="F13" i="5"/>
  <c r="G13" i="5" s="1"/>
  <c r="H13" i="5" s="1"/>
  <c r="F14" i="5"/>
  <c r="G14" i="5" s="1"/>
  <c r="F15" i="5"/>
  <c r="G15" i="5" s="1"/>
  <c r="I9" i="5"/>
  <c r="I8" i="5"/>
  <c r="I7" i="5"/>
  <c r="I6" i="5"/>
  <c r="I5" i="5"/>
  <c r="B9" i="5"/>
  <c r="B8" i="5"/>
  <c r="B15" i="5" s="1"/>
  <c r="B7" i="5"/>
  <c r="B14" i="5" s="1"/>
  <c r="B6" i="5"/>
  <c r="B13" i="5" s="1"/>
  <c r="B5" i="5"/>
  <c r="D4" i="2"/>
  <c r="E11" i="3"/>
  <c r="E12" i="3"/>
  <c r="E13" i="3"/>
  <c r="E14" i="3"/>
  <c r="I5" i="3"/>
  <c r="I7" i="3"/>
  <c r="H7" i="3"/>
  <c r="H6" i="3"/>
  <c r="I6" i="3" s="1"/>
  <c r="H4" i="3"/>
  <c r="I4" i="3" s="1"/>
  <c r="H5" i="3"/>
  <c r="H15" i="5" l="1"/>
</calcChain>
</file>

<file path=xl/sharedStrings.xml><?xml version="1.0" encoding="utf-8"?>
<sst xmlns="http://schemas.openxmlformats.org/spreadsheetml/2006/main" count="171" uniqueCount="77">
  <si>
    <t>a)</t>
  </si>
  <si>
    <t>b)</t>
  </si>
  <si>
    <t>Documento que acredite la representación de quien suscribe la oferta</t>
  </si>
  <si>
    <t>c)</t>
  </si>
  <si>
    <t>d)</t>
  </si>
  <si>
    <t>e)</t>
  </si>
  <si>
    <t>f)</t>
  </si>
  <si>
    <t>CONDICIÓN DE LA OFERTA</t>
  </si>
  <si>
    <t>N°</t>
  </si>
  <si>
    <t>DOCUMENTOS PARA LA ADMISIÓN DE LA OFERTA</t>
  </si>
  <si>
    <t>Documentos de presentación obligatoria</t>
  </si>
  <si>
    <t>g)</t>
  </si>
  <si>
    <t>Declaración jurada de plazo de prestación del servicio. (Anexo N° 4)</t>
  </si>
  <si>
    <t>Promesa de consorcio con firmas legalizadas, de ser el caso, en la que se consigne los integrantes, el representante común, el domicilio común y las obligaciones a las que se compromete cada uno de los integrantes del consorcio, así como el porcentaje equivalente a dichas obligaciones. (Anexo N° 5)</t>
  </si>
  <si>
    <t>Declaración jurada de datos del postor. (Anexo N° 1)</t>
  </si>
  <si>
    <t>Declaración jurada de acuerdo con el literal b) del artículo 52 del Reglamento. (Anexo N° 2)</t>
  </si>
  <si>
    <t>Declaración jurada de cumplimiento de los Términos de Referencia contenidos en el numeral 3.1 del Capítulo III de la presente sección. (Anexo N° 3)</t>
  </si>
  <si>
    <t>DOCUMENTOS PARA ACREDITAR LOS REQUISITOS DE CALIFICACIÓN</t>
  </si>
  <si>
    <t>RESULTADO DE LA CALIFICACIÓN</t>
  </si>
  <si>
    <t>ITEM</t>
  </si>
  <si>
    <t>CALIFICACIÓN</t>
  </si>
  <si>
    <t>A</t>
  </si>
  <si>
    <t>HABILITACIÓN</t>
  </si>
  <si>
    <t>CUMPLIMIENTO</t>
  </si>
  <si>
    <t>POSTORES</t>
  </si>
  <si>
    <t>En caso de persona jurídica, copia del certificado de vigencia de poder del representante legal, apoderado o mandatario designado para tal efecto.</t>
  </si>
  <si>
    <t>OFERTA  PRESENTADA</t>
  </si>
  <si>
    <t>A.2</t>
  </si>
  <si>
    <t>CAPACIDAD LEGAL</t>
  </si>
  <si>
    <t>B</t>
  </si>
  <si>
    <t>EXPERIENCIA DEL POSTOR</t>
  </si>
  <si>
    <t>B.1</t>
  </si>
  <si>
    <t>FACTURACIÓN</t>
  </si>
  <si>
    <r>
      <rPr>
        <u/>
        <sz val="11"/>
        <color theme="1"/>
        <rFont val="Calibri"/>
        <family val="2"/>
        <scheme val="minor"/>
      </rPr>
      <t>Requisito</t>
    </r>
    <r>
      <rPr>
        <sz val="11"/>
        <color theme="1"/>
        <rFont val="Calibri"/>
        <family val="2"/>
        <scheme val="minor"/>
      </rPr>
      <t xml:space="preserve">:                                                                                                                                                                                                               El postor debe contar con:                                                                                                                                                         *Inscripción vigente en el Registro Nacional de Empresas y Entidades que realizan actividades de intermediación laboral – RENEEIL. En dicha constancia se debe(n) detallar la(s) actividad(es) de vigilancia privada.                                                                                                                                                                                      *Autorización de funcionamiento para la prestación del servicio de vigilancia vigente en el ámbito geográfico en que se prestará el servicio, expedido por la Superintendencia Nacional de Control de Servicios de Seguridad, Armas, Municiones y Explosivos de Uso Civil – SUCAMEC.                                                                                          </t>
    </r>
    <r>
      <rPr>
        <u/>
        <sz val="11"/>
        <color theme="1"/>
        <rFont val="Calibri"/>
        <family val="2"/>
        <scheme val="minor"/>
      </rPr>
      <t>Acreditación</t>
    </r>
    <r>
      <rPr>
        <sz val="11"/>
        <color theme="1"/>
        <rFont val="Calibri"/>
        <family val="2"/>
        <scheme val="minor"/>
      </rPr>
      <t xml:space="preserve">:                                                                                                                                                                                                          *Copia de la constancia de estar inscrito en el Registro Nacional de Empresas y Entidades que realizan actividades de intermediación laboral RENEEIL, expedida por el Ministerio de Trabajo y Promoción del Empleo.                                                                                                                                                                                           * Copia de la autorización de funcionamiento para la prestación del servicio de vigilancia vigente en el ámbito geográfico en que se prestará el servicio, expedida por Superintendencia Nacional de Control de Servicios de Seguridad, Armas, Municiones y Explosivos de Uso Civil – SUCAMEC.                                                                                                                                                                                                                      </t>
    </r>
    <r>
      <rPr>
        <b/>
        <u/>
        <sz val="11"/>
        <color theme="1"/>
        <rFont val="Calibri"/>
        <family val="2"/>
        <scheme val="minor"/>
      </rPr>
      <t>IMPORTANTE</t>
    </r>
    <r>
      <rPr>
        <b/>
        <sz val="11"/>
        <color theme="1"/>
        <rFont val="Calibri"/>
        <family val="2"/>
        <scheme val="minor"/>
      </rPr>
      <t>:</t>
    </r>
    <r>
      <rPr>
        <sz val="11"/>
        <color theme="1"/>
        <rFont val="Calibri"/>
        <family val="2"/>
        <scheme val="minor"/>
      </rPr>
      <t xml:space="preserve">                                                                                                                                                                                                              *En el caso de consorcios, cada integrante del consorcio que se hubiera comprometido a ejecutar las obligaciones vinculadas directamente al objeto de la convocatoria debe acreditar este requisito.</t>
    </r>
  </si>
  <si>
    <r>
      <rPr>
        <u/>
        <sz val="8"/>
        <color theme="1"/>
        <rFont val="Calibri"/>
        <family val="2"/>
        <scheme val="minor"/>
      </rPr>
      <t>Requisito</t>
    </r>
    <r>
      <rPr>
        <sz val="8"/>
        <color theme="1"/>
        <rFont val="Calibri"/>
        <family val="2"/>
        <scheme val="minor"/>
      </rPr>
      <t xml:space="preserve">:                                                                                                                                                                                                                    El postor debe acreditar un monto facturado acumulado equivalente a S/. 30´000,000.00 (treinta millones y 00/100 Soles) por la contratación de servicios iguales o similares al objeto de la convocatoria, durante los ocho (8) años anteriores a la fecha de la presentación de ofertas que se computarán desde la fecha de la conformidad o emisión del comprobante de pago, según corresponda.                                                                                                                                                                                              Se consideran servicios similares a los siguientes: servicios de vigilancia y/o seguridad y/o protección y/o resguardo, prestados a entidades públicas o privadas.                                                                                                                                                            </t>
    </r>
    <r>
      <rPr>
        <u/>
        <sz val="8"/>
        <color theme="1"/>
        <rFont val="Calibri"/>
        <family val="2"/>
        <scheme val="minor"/>
      </rPr>
      <t>Acreditación</t>
    </r>
    <r>
      <rPr>
        <sz val="8"/>
        <color theme="1"/>
        <rFont val="Calibri"/>
        <family val="2"/>
        <scheme val="minor"/>
      </rPr>
      <t>:                                                                                                                                                                                                                La experiencia del postor en la especialidad se acreditará con copia simple de (i) contratos u órdenes de servicios, y su respectiva conformidad o constancia de prestación; o (ii) comprobantes de pago cuya cancelación se acredite documental y fehacientemente, con voucher de depósito, nota de abono, reporte de estado de cuenta, cualquier otro documento emitido por Entidad del sistema financiero que acredite el abono o mediante cancelación en el mismo comprobante de pago6 , correspondientes a un máximo de veinte (20) contrataciones.
En caso los postores presenten varios comprobantes de pago para acreditar una sola contratación, se debe acreditar que corresponden a dicha contratación; de lo contrario, se asumirá que los comprobantes acreditan contrataciones independientes, en cuyo caso solo se considerará, para la evaluación, las veinte (20) primeras contrataciones indicadas en el Anexo Nº 8 referido a la Experiencia del Postor en la Especialidad.
En el caso de servicios de ejecución periódica o continuada, solo se considera como experiencia la parte del contrato que haya sido ejecutada durante los ocho (8) años anteriores a la fecha de presentación de ofertas, debiendo adjuntarse copia de las conformidades correspondientes a tal parte o los respectivos comprobantes de pago cancelados.
En los casos que se acredite experiencia adquirida en consorcio, debe presentarse la promesa de consorcio o el contrato de consorcio del cual se desprenda fehacientemente el porcentaje de las obligaciones que se asumió en el contrato
presentado; de lo contrario, no se computará la experiencia proveniente de dicho contrato.
Asimismo, cuando se presenten contratos derivados de procesos de selección convocados antes del 20.09.2012, la calificación se ceñirá al método descrito en la Directiva “Participación de Proveedores en Consorcio en las Contrataciones del Estado”, debiendo presumirse que el porcentaje de las obligaciones equivale al porcentaje de participación de la promesa de consorcio o del contrato de consorcio. En caso que en dichos documentos no se consigne el porcentaje de participación se presumirá que las obligaciones se ejecutaron en partes iguales.
Si el titular de la experiencia no es el postor, consignar si dicha experiencia corresponde a la matriz en caso que el postor sea sucursal, o fue transmitida por reorganización societaria, debiendo acompañar la documentación sustentatoria correspondiente.
Si el postor acredita experiencia de una persona absorbida como consecuencia de una reorganización societaria, debe presentar adicionalmente el Anexo N° 9.
Cuando en los contratos, órdenes de servicios o comprobantes de pago el monto facturado se encuentre expresado en moneda extranjera, debe indicarse el tipo de cambio venta publicado por la Superintendencia de Banca, Seguros y AFP correspondiente a la fecha de suscripción del contrato, de emisión de la orden de servicios o de cancelación del comprobante de pago, según corresponda.
Sin perjuicio de lo anterior, los postores deben llenar y presentar el Anexo Nº 8 referido a la Experiencia del Postor en la Especialidad.</t>
    </r>
  </si>
  <si>
    <t>GANADOR DE LA BUENA PRO</t>
  </si>
  <si>
    <t>PUNTAJE TOTAL OBTENIDO</t>
  </si>
  <si>
    <t>MONTO OFERTADO</t>
  </si>
  <si>
    <t>INTEGRANTES DEL GRUPO</t>
  </si>
  <si>
    <t xml:space="preserve">El precio de la oferta en SOLES </t>
  </si>
  <si>
    <t>ADMISIÓN DE LAS OFERTAS</t>
  </si>
  <si>
    <t>VIGILANCIA DEL AGUILA S.A.C.</t>
  </si>
  <si>
    <t>CUMPLE</t>
  </si>
  <si>
    <t>NO CORRESPONDE</t>
  </si>
  <si>
    <t>ADMITIDO</t>
  </si>
  <si>
    <t>NO CUMPLE</t>
  </si>
  <si>
    <t>NO ADMITIDA</t>
  </si>
  <si>
    <t xml:space="preserve"> CUMPLE</t>
  </si>
  <si>
    <t xml:space="preserve">OSITO S.A.C.                 </t>
  </si>
  <si>
    <t xml:space="preserve">YYYYY S.A.C.                 </t>
  </si>
  <si>
    <t xml:space="preserve">CHIBOLIN S.A.C.                 </t>
  </si>
  <si>
    <t>SOST AMB (5)</t>
  </si>
  <si>
    <t>PLAZO DE EJECUCIÓN (20)</t>
  </si>
  <si>
    <t>SISTEM GEST CALIDAD (10)</t>
  </si>
  <si>
    <t>GARANTIA (20)</t>
  </si>
  <si>
    <t>CAPACITACIÓN (20)</t>
  </si>
  <si>
    <t>PTJE TECNICO</t>
  </si>
  <si>
    <t>MONTO</t>
  </si>
  <si>
    <t>PTJE ECONOMICO</t>
  </si>
  <si>
    <t>PTJE TÉCNICO</t>
  </si>
  <si>
    <t>PTJE TOTAL</t>
  </si>
  <si>
    <t>PTJE ECONOMICO FINAL</t>
  </si>
  <si>
    <t>PTJE TECNICO FINAL</t>
  </si>
  <si>
    <t>EXP PERSONAL CLAVE (25)</t>
  </si>
  <si>
    <t>MEJORAS (30)</t>
  </si>
  <si>
    <t>GARANTIA (15)</t>
  </si>
  <si>
    <t>PLAZO DE ENTREGA (10)</t>
  </si>
  <si>
    <t>PRECIO (40)</t>
  </si>
  <si>
    <t>PTJE</t>
  </si>
  <si>
    <t>RICARDO SAC</t>
  </si>
  <si>
    <t>HEIDI EIRL</t>
  </si>
  <si>
    <t>BENJAMIN SAC</t>
  </si>
  <si>
    <t>CECILIA SAC</t>
  </si>
  <si>
    <t>ROSMERY SRL</t>
  </si>
  <si>
    <t>DOMINGO SAC</t>
  </si>
  <si>
    <t>CALIFICADO</t>
  </si>
  <si>
    <t>EVALUACION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</si>
</sst>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S/&quot;\ #,##0;[Red]\-&quot;S/&quot;\ #,##0"/>
    <numFmt numFmtId="165" formatCode="&quot;S/&quot;\ #,##0.00"/>
    <numFmt numFmtId="166" formatCode="0.000"/>
  </numFmts>
  <fonts count="23"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sz val="8"/>
      <color rgb="FF0000CC"/>
      <name val="Arial"/>
      <family val="2"/>
    </font>
    <font>
      <b/>
      <sz val="8"/>
      <color theme="1"/>
      <name val="Arial"/>
      <family val="2"/>
    </font>
    <font>
      <sz val="8"/>
      <name val="Arial"/>
      <family val="2"/>
    </font>
    <font>
      <b/>
      <sz val="11"/>
      <color rgb="FF0000CC"/>
      <name val="Calibri"/>
      <family val="2"/>
      <scheme val="minor"/>
    </font>
    <font>
      <u/>
      <sz val="11"/>
      <color theme="1"/>
      <name val="Calibri"/>
      <family val="2"/>
      <scheme val="minor"/>
    </font>
    <font>
      <b/>
      <u/>
      <sz val="11"/>
      <color theme="1"/>
      <name val="Calibri"/>
      <family val="2"/>
      <scheme val="minor"/>
    </font>
    <font>
      <sz val="8"/>
      <color theme="1"/>
      <name val="Calibri"/>
      <family val="2"/>
      <scheme val="minor"/>
    </font>
    <font>
      <u/>
      <sz val="8"/>
      <color theme="1"/>
      <name val="Calibri"/>
      <family val="2"/>
      <scheme val="minor"/>
    </font>
    <font>
      <b/>
      <sz val="11"/>
      <color rgb="FF0000CC"/>
      <name val="Arial"/>
      <family val="2"/>
    </font>
    <font>
      <b/>
      <sz val="8"/>
      <name val="Arial"/>
      <family val="2"/>
    </font>
    <font>
      <b/>
      <sz val="11"/>
      <color rgb="FFFF0000"/>
      <name val="Calibri"/>
      <family val="2"/>
      <scheme val="minor"/>
    </font>
    <font>
      <b/>
      <sz val="10"/>
      <color rgb="FF0000CC"/>
      <name val="Arial"/>
      <family val="2"/>
    </font>
    <font>
      <b/>
      <sz val="14"/>
      <color theme="1"/>
      <name val="Arial"/>
      <family val="2"/>
    </font>
    <font>
      <b/>
      <sz val="11"/>
      <name val="Arial"/>
      <family val="2"/>
    </font>
    <font>
      <b/>
      <sz val="16"/>
      <name val="Arial"/>
      <family val="2"/>
    </font>
    <font>
      <b/>
      <sz val="9"/>
      <color rgb="FF000000"/>
      <name val="Arial"/>
      <family val="2"/>
    </font>
    <font>
      <b/>
      <sz val="11"/>
      <name val="Calibri"/>
      <family val="2"/>
      <scheme val="minor"/>
    </font>
    <font>
      <b/>
      <sz val="12"/>
      <name val="Arial"/>
      <family val="2"/>
    </font>
    <font>
      <b/>
      <sz val="14"/>
      <color rgb="FF0070C0"/>
      <name val="Arial"/>
      <family val="2"/>
    </font>
  </fonts>
  <fills count="19">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rgb="FF0070C0"/>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92D050"/>
        <bgColor indexed="64"/>
      </patternFill>
    </fill>
    <fill>
      <patternFill patternType="solid">
        <fgColor theme="4" tint="-0.249977111117893"/>
        <bgColor indexed="64"/>
      </patternFill>
    </fill>
    <fill>
      <patternFill patternType="solid">
        <fgColor rgb="FF00B0F0"/>
        <bgColor indexed="64"/>
      </patternFill>
    </fill>
    <fill>
      <patternFill patternType="solid">
        <fgColor theme="7"/>
        <bgColor indexed="64"/>
      </patternFill>
    </fill>
    <fill>
      <patternFill patternType="solid">
        <fgColor theme="7" tint="0.39997558519241921"/>
        <bgColor indexed="64"/>
      </patternFill>
    </fill>
    <fill>
      <patternFill patternType="solid">
        <fgColor rgb="FFFFFF00"/>
        <bgColor indexed="64"/>
      </patternFill>
    </fill>
    <fill>
      <patternFill patternType="solid">
        <fgColor theme="9" tint="0.3999755851924192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bottom/>
      <diagonal/>
    </border>
  </borders>
  <cellStyleXfs count="1">
    <xf numFmtId="0" fontId="0" fillId="0" borderId="0"/>
  </cellStyleXfs>
  <cellXfs count="96">
    <xf numFmtId="0" fontId="0" fillId="0" borderId="0" xfId="0"/>
    <xf numFmtId="0" fontId="3" fillId="0" borderId="5" xfId="0" applyFont="1" applyBorder="1" applyAlignment="1">
      <alignment vertical="center"/>
    </xf>
    <xf numFmtId="0" fontId="3" fillId="0" borderId="6" xfId="0" applyFont="1" applyBorder="1" applyAlignment="1">
      <alignment vertical="center" wrapText="1"/>
    </xf>
    <xf numFmtId="0" fontId="4" fillId="2" borderId="5"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9" xfId="0" applyFont="1" applyBorder="1" applyAlignment="1">
      <alignment vertical="center"/>
    </xf>
    <xf numFmtId="0" fontId="5" fillId="0" borderId="9" xfId="0" applyFont="1" applyBorder="1" applyAlignment="1">
      <alignment horizontal="center" vertical="center"/>
    </xf>
    <xf numFmtId="0" fontId="2" fillId="2" borderId="13" xfId="0" applyFont="1" applyFill="1" applyBorder="1" applyAlignment="1">
      <alignment horizontal="center" vertical="center" wrapText="1"/>
    </xf>
    <xf numFmtId="0" fontId="5" fillId="0" borderId="10" xfId="0" applyFont="1" applyBorder="1" applyAlignment="1">
      <alignment horizontal="center" vertical="center"/>
    </xf>
    <xf numFmtId="0" fontId="6" fillId="0" borderId="9" xfId="0" applyFont="1" applyBorder="1" applyAlignment="1">
      <alignment horizontal="center" vertical="center" wrapText="1"/>
    </xf>
    <xf numFmtId="0" fontId="1" fillId="0" borderId="9" xfId="0" applyFont="1" applyBorder="1" applyAlignment="1">
      <alignment horizontal="center"/>
    </xf>
    <xf numFmtId="14" fontId="0" fillId="0" borderId="0" xfId="0" applyNumberFormat="1"/>
    <xf numFmtId="0" fontId="2" fillId="2" borderId="9" xfId="0" applyFont="1" applyFill="1" applyBorder="1" applyAlignment="1">
      <alignment horizontal="center" vertical="center" wrapText="1"/>
    </xf>
    <xf numFmtId="0" fontId="5" fillId="0" borderId="9" xfId="0" applyFont="1" applyBorder="1" applyAlignment="1">
      <alignment horizontal="left" vertical="center"/>
    </xf>
    <xf numFmtId="0" fontId="0" fillId="0" borderId="0" xfId="0" applyAlignment="1">
      <alignment vertical="center" wrapText="1"/>
    </xf>
    <xf numFmtId="0" fontId="10" fillId="0" borderId="0" xfId="0" applyFont="1" applyAlignment="1">
      <alignment wrapText="1"/>
    </xf>
    <xf numFmtId="0" fontId="7" fillId="4" borderId="12" xfId="0" applyFont="1" applyFill="1" applyBorder="1" applyAlignment="1">
      <alignment horizontal="center"/>
    </xf>
    <xf numFmtId="0" fontId="0" fillId="0" borderId="12" xfId="0" applyBorder="1" applyAlignment="1">
      <alignment horizontal="center"/>
    </xf>
    <xf numFmtId="0" fontId="0" fillId="0" borderId="17" xfId="0" applyBorder="1"/>
    <xf numFmtId="0" fontId="0" fillId="0" borderId="2" xfId="0" applyBorder="1"/>
    <xf numFmtId="0" fontId="0" fillId="0" borderId="8" xfId="0" applyBorder="1"/>
    <xf numFmtId="0" fontId="0" fillId="0" borderId="11" xfId="0" applyBorder="1"/>
    <xf numFmtId="0" fontId="0" fillId="0" borderId="19" xfId="0" applyBorder="1"/>
    <xf numFmtId="0" fontId="3" fillId="5" borderId="1"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vertical="center" wrapText="1"/>
    </xf>
    <xf numFmtId="0" fontId="6" fillId="0" borderId="1" xfId="0" applyFont="1" applyBorder="1" applyAlignment="1">
      <alignment horizontal="center" vertical="center" wrapText="1"/>
    </xf>
    <xf numFmtId="0" fontId="3" fillId="0" borderId="18"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13" fillId="5" borderId="5" xfId="0" applyFont="1" applyFill="1" applyBorder="1" applyAlignment="1">
      <alignment horizontal="center" vertical="center" wrapText="1"/>
    </xf>
    <xf numFmtId="164" fontId="14" fillId="0" borderId="0" xfId="0" applyNumberFormat="1" applyFont="1"/>
    <xf numFmtId="0" fontId="13" fillId="3" borderId="9"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3" fillId="7" borderId="9" xfId="0" applyFont="1" applyFill="1" applyBorder="1" applyAlignment="1">
      <alignment horizontal="center" vertical="center" wrapText="1"/>
    </xf>
    <xf numFmtId="165" fontId="13" fillId="5" borderId="9" xfId="0" applyNumberFormat="1" applyFont="1" applyFill="1" applyBorder="1" applyAlignment="1">
      <alignment horizontal="center" vertical="center" wrapText="1"/>
    </xf>
    <xf numFmtId="2" fontId="15" fillId="5" borderId="9" xfId="0" applyNumberFormat="1"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9" borderId="9" xfId="0" applyFont="1" applyFill="1" applyBorder="1" applyAlignment="1">
      <alignment horizontal="center" vertical="center" wrapText="1"/>
    </xf>
    <xf numFmtId="2" fontId="16" fillId="5" borderId="9" xfId="0" applyNumberFormat="1" applyFont="1" applyFill="1" applyBorder="1" applyAlignment="1">
      <alignment horizontal="center" vertical="center" wrapText="1"/>
    </xf>
    <xf numFmtId="0" fontId="13" fillId="10" borderId="9" xfId="0" applyFont="1" applyFill="1" applyBorder="1" applyAlignment="1">
      <alignment horizontal="center" vertical="center" wrapText="1"/>
    </xf>
    <xf numFmtId="2" fontId="16" fillId="10" borderId="9" xfId="0" applyNumberFormat="1" applyFont="1" applyFill="1" applyBorder="1" applyAlignment="1">
      <alignment horizontal="center" vertical="center" wrapText="1"/>
    </xf>
    <xf numFmtId="0" fontId="15" fillId="10" borderId="9"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13" fillId="13" borderId="9" xfId="0" applyFont="1" applyFill="1" applyBorder="1" applyAlignment="1">
      <alignment horizontal="center" vertical="center" wrapText="1"/>
    </xf>
    <xf numFmtId="0" fontId="13" fillId="14" borderId="9" xfId="0" applyFont="1" applyFill="1" applyBorder="1" applyAlignment="1">
      <alignment horizontal="center" vertical="center" wrapText="1"/>
    </xf>
    <xf numFmtId="3" fontId="13" fillId="5" borderId="9" xfId="0" applyNumberFormat="1" applyFont="1" applyFill="1" applyBorder="1" applyAlignment="1">
      <alignment horizontal="center" vertical="center" wrapText="1"/>
    </xf>
    <xf numFmtId="166" fontId="12" fillId="5" borderId="9" xfId="0" applyNumberFormat="1" applyFont="1" applyFill="1" applyBorder="1" applyAlignment="1">
      <alignment horizontal="center" vertical="center" wrapText="1"/>
    </xf>
    <xf numFmtId="0" fontId="17" fillId="5" borderId="9" xfId="0" applyFont="1" applyFill="1" applyBorder="1" applyAlignment="1">
      <alignment horizontal="center" vertical="center" wrapText="1"/>
    </xf>
    <xf numFmtId="0" fontId="13" fillId="15" borderId="9" xfId="0" applyFont="1" applyFill="1" applyBorder="1" applyAlignment="1">
      <alignment horizontal="center" vertical="center" wrapText="1"/>
    </xf>
    <xf numFmtId="2" fontId="13" fillId="5" borderId="9" xfId="0" applyNumberFormat="1" applyFont="1" applyFill="1" applyBorder="1" applyAlignment="1">
      <alignment horizontal="center" vertical="center" wrapText="1"/>
    </xf>
    <xf numFmtId="166" fontId="12" fillId="16" borderId="9" xfId="0" applyNumberFormat="1" applyFont="1" applyFill="1" applyBorder="1" applyAlignment="1">
      <alignment horizontal="center" vertical="center" wrapText="1"/>
    </xf>
    <xf numFmtId="0" fontId="13" fillId="17" borderId="5"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16" borderId="9" xfId="0" applyFont="1" applyFill="1" applyBorder="1" applyAlignment="1">
      <alignment horizontal="center" vertical="center" wrapText="1"/>
    </xf>
    <xf numFmtId="4" fontId="1" fillId="16" borderId="0" xfId="0" applyNumberFormat="1" applyFont="1" applyFill="1" applyAlignment="1">
      <alignment horizontal="center"/>
    </xf>
    <xf numFmtId="2" fontId="21" fillId="5" borderId="9" xfId="0" applyNumberFormat="1" applyFont="1" applyFill="1" applyBorder="1" applyAlignment="1">
      <alignment horizontal="center" vertical="center" wrapText="1"/>
    </xf>
    <xf numFmtId="2" fontId="18" fillId="3" borderId="9" xfId="0" applyNumberFormat="1" applyFont="1" applyFill="1" applyBorder="1" applyAlignment="1">
      <alignment horizontal="center" vertical="center" wrapText="1"/>
    </xf>
    <xf numFmtId="2" fontId="22" fillId="5" borderId="9" xfId="0" applyNumberFormat="1" applyFont="1" applyFill="1" applyBorder="1" applyAlignment="1">
      <alignment horizontal="center" vertical="center" wrapText="1"/>
    </xf>
    <xf numFmtId="2" fontId="22" fillId="3" borderId="9" xfId="0" applyNumberFormat="1" applyFont="1" applyFill="1" applyBorder="1" applyAlignment="1">
      <alignment horizontal="center" vertical="center" wrapText="1"/>
    </xf>
    <xf numFmtId="2" fontId="18" fillId="17" borderId="9" xfId="0" applyNumberFormat="1" applyFont="1" applyFill="1" applyBorder="1" applyAlignment="1">
      <alignment horizontal="center" vertical="center" wrapText="1"/>
    </xf>
    <xf numFmtId="0" fontId="0" fillId="17" borderId="0" xfId="0" applyFill="1" applyAlignment="1">
      <alignment horizontal="center"/>
    </xf>
    <xf numFmtId="165" fontId="13" fillId="7" borderId="9" xfId="0" applyNumberFormat="1" applyFont="1" applyFill="1" applyBorder="1" applyAlignment="1">
      <alignment horizontal="center" vertical="center" wrapText="1"/>
    </xf>
    <xf numFmtId="0" fontId="17" fillId="7"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0" xfId="0" applyAlignment="1">
      <alignment horizont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 fillId="0" borderId="16" xfId="0" applyFont="1" applyBorder="1" applyAlignment="1">
      <alignment horizontal="center" vertical="center"/>
    </xf>
    <xf numFmtId="0" fontId="1" fillId="0" borderId="10" xfId="0" applyFont="1" applyBorder="1" applyAlignment="1">
      <alignment horizontal="center" vertical="center"/>
    </xf>
    <xf numFmtId="0" fontId="20" fillId="7" borderId="9" xfId="0" applyFont="1" applyFill="1"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0" fillId="0" borderId="12" xfId="0" applyBorder="1" applyAlignment="1">
      <alignment horizontal="center"/>
    </xf>
    <xf numFmtId="0" fontId="0" fillId="0" borderId="2" xfId="0" applyBorder="1" applyAlignment="1">
      <alignment horizontal="left"/>
    </xf>
    <xf numFmtId="0" fontId="0" fillId="0" borderId="8" xfId="0" applyBorder="1" applyAlignment="1">
      <alignment horizontal="left"/>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J17"/>
  <sheetViews>
    <sheetView topLeftCell="D1" zoomScale="98" zoomScaleNormal="98" workbookViewId="0">
      <selection activeCell="E20" sqref="E20"/>
    </sheetView>
  </sheetViews>
  <sheetFormatPr baseColWidth="10" defaultRowHeight="15" x14ac:dyDescent="0.25"/>
  <cols>
    <col min="2" max="2" width="6" customWidth="1"/>
    <col min="3" max="3" width="52.42578125" customWidth="1"/>
    <col min="4" max="4" width="25.85546875" customWidth="1"/>
    <col min="5" max="5" width="26.5703125" customWidth="1"/>
    <col min="6" max="6" width="27" customWidth="1"/>
    <col min="7" max="9" width="23.28515625" customWidth="1"/>
  </cols>
  <sheetData>
    <row r="3" spans="2:10" ht="15.75" thickBot="1" x14ac:dyDescent="0.3"/>
    <row r="4" spans="2:10" ht="20.25" customHeight="1" thickBot="1" x14ac:dyDescent="0.3">
      <c r="B4" s="75" t="s">
        <v>40</v>
      </c>
      <c r="C4" s="76"/>
      <c r="D4" s="76"/>
      <c r="E4" s="76"/>
      <c r="F4" s="76"/>
      <c r="G4" s="76"/>
      <c r="H4" s="76"/>
      <c r="I4" s="76"/>
      <c r="J4" s="22"/>
    </row>
    <row r="5" spans="2:10" ht="34.5" customHeight="1" thickBot="1" x14ac:dyDescent="0.3">
      <c r="B5" s="80" t="s">
        <v>8</v>
      </c>
      <c r="C5" s="78" t="s">
        <v>9</v>
      </c>
      <c r="D5" s="61" t="s">
        <v>26</v>
      </c>
      <c r="E5" s="61" t="s">
        <v>26</v>
      </c>
      <c r="F5" s="61" t="s">
        <v>26</v>
      </c>
      <c r="G5" s="61" t="s">
        <v>26</v>
      </c>
      <c r="H5" s="61" t="s">
        <v>26</v>
      </c>
      <c r="I5" s="61" t="s">
        <v>26</v>
      </c>
    </row>
    <row r="6" spans="2:10" ht="57" customHeight="1" thickBot="1" x14ac:dyDescent="0.3">
      <c r="B6" s="81"/>
      <c r="C6" s="79"/>
      <c r="D6" s="35" t="s">
        <v>69</v>
      </c>
      <c r="E6" s="60" t="s">
        <v>70</v>
      </c>
      <c r="F6" s="35" t="s">
        <v>71</v>
      </c>
      <c r="G6" s="35" t="s">
        <v>72</v>
      </c>
      <c r="H6" s="35" t="s">
        <v>73</v>
      </c>
      <c r="I6" s="35" t="s">
        <v>74</v>
      </c>
    </row>
    <row r="7" spans="2:10" ht="23.25" customHeight="1" thickBot="1" x14ac:dyDescent="0.3">
      <c r="B7" s="75" t="s">
        <v>10</v>
      </c>
      <c r="C7" s="76"/>
      <c r="D7" s="76"/>
      <c r="E7" s="76"/>
      <c r="F7" s="76"/>
      <c r="G7" s="76"/>
      <c r="H7" s="76"/>
      <c r="I7" s="76"/>
      <c r="J7" s="22"/>
    </row>
    <row r="8" spans="2:10" ht="30.75" customHeight="1" thickBot="1" x14ac:dyDescent="0.3">
      <c r="B8" s="4" t="s">
        <v>0</v>
      </c>
      <c r="C8" s="1" t="s">
        <v>14</v>
      </c>
      <c r="D8" s="8" t="s">
        <v>42</v>
      </c>
      <c r="E8" s="8" t="s">
        <v>42</v>
      </c>
      <c r="F8" s="8" t="s">
        <v>42</v>
      </c>
      <c r="G8" s="8" t="s">
        <v>42</v>
      </c>
      <c r="H8" s="8" t="s">
        <v>42</v>
      </c>
      <c r="I8" s="8" t="s">
        <v>42</v>
      </c>
    </row>
    <row r="9" spans="2:10" ht="36.75" customHeight="1" thickBot="1" x14ac:dyDescent="0.3">
      <c r="B9" s="5" t="s">
        <v>1</v>
      </c>
      <c r="C9" s="2" t="s">
        <v>2</v>
      </c>
      <c r="D9" s="8" t="s">
        <v>42</v>
      </c>
      <c r="E9" s="8" t="s">
        <v>42</v>
      </c>
      <c r="F9" s="8" t="s">
        <v>42</v>
      </c>
      <c r="G9" s="8" t="s">
        <v>42</v>
      </c>
      <c r="H9" s="8" t="s">
        <v>42</v>
      </c>
      <c r="I9" s="8" t="s">
        <v>42</v>
      </c>
    </row>
    <row r="10" spans="2:10" ht="38.25" customHeight="1" thickBot="1" x14ac:dyDescent="0.3">
      <c r="B10" s="5"/>
      <c r="C10" s="2" t="s">
        <v>25</v>
      </c>
      <c r="D10" s="8"/>
      <c r="E10" s="8"/>
      <c r="F10" s="27"/>
      <c r="G10" s="8"/>
      <c r="H10" s="8"/>
      <c r="I10" s="8" t="s">
        <v>42</v>
      </c>
    </row>
    <row r="11" spans="2:10" ht="36" customHeight="1" thickBot="1" x14ac:dyDescent="0.3">
      <c r="B11" s="28" t="s">
        <v>3</v>
      </c>
      <c r="C11" s="29" t="s">
        <v>15</v>
      </c>
      <c r="D11" s="30" t="s">
        <v>42</v>
      </c>
      <c r="E11" s="30" t="s">
        <v>47</v>
      </c>
      <c r="F11" s="27" t="s">
        <v>42</v>
      </c>
      <c r="G11" s="8" t="s">
        <v>42</v>
      </c>
      <c r="H11" s="8" t="s">
        <v>42</v>
      </c>
      <c r="I11" s="8" t="s">
        <v>42</v>
      </c>
    </row>
    <row r="12" spans="2:10" ht="47.25" customHeight="1" thickBot="1" x14ac:dyDescent="0.3">
      <c r="B12" s="7" t="s">
        <v>4</v>
      </c>
      <c r="C12" s="6" t="s">
        <v>16</v>
      </c>
      <c r="D12" s="8" t="s">
        <v>42</v>
      </c>
      <c r="E12" s="8" t="s">
        <v>42</v>
      </c>
      <c r="F12" s="27" t="s">
        <v>45</v>
      </c>
      <c r="G12" s="8" t="s">
        <v>42</v>
      </c>
      <c r="H12" s="8" t="s">
        <v>42</v>
      </c>
      <c r="I12" s="8" t="s">
        <v>47</v>
      </c>
    </row>
    <row r="13" spans="2:10" ht="67.5" customHeight="1" thickBot="1" x14ac:dyDescent="0.3">
      <c r="B13" s="7" t="s">
        <v>5</v>
      </c>
      <c r="C13" s="31" t="s">
        <v>12</v>
      </c>
      <c r="D13" s="8" t="s">
        <v>42</v>
      </c>
      <c r="E13" s="8" t="s">
        <v>42</v>
      </c>
      <c r="F13" s="8" t="s">
        <v>42</v>
      </c>
      <c r="G13" s="8" t="s">
        <v>42</v>
      </c>
      <c r="H13" s="8" t="s">
        <v>42</v>
      </c>
      <c r="I13" s="8" t="s">
        <v>42</v>
      </c>
    </row>
    <row r="14" spans="2:10" ht="72" customHeight="1" thickBot="1" x14ac:dyDescent="0.3">
      <c r="B14" s="5" t="s">
        <v>6</v>
      </c>
      <c r="C14" s="32" t="s">
        <v>13</v>
      </c>
      <c r="D14" s="8" t="s">
        <v>43</v>
      </c>
      <c r="E14" s="8" t="s">
        <v>43</v>
      </c>
      <c r="F14" s="8" t="s">
        <v>43</v>
      </c>
      <c r="G14" s="8" t="s">
        <v>43</v>
      </c>
      <c r="H14" s="8" t="s">
        <v>43</v>
      </c>
      <c r="I14" s="8" t="s">
        <v>43</v>
      </c>
    </row>
    <row r="15" spans="2:10" ht="40.5" customHeight="1" thickBot="1" x14ac:dyDescent="0.3">
      <c r="B15" s="5" t="s">
        <v>11</v>
      </c>
      <c r="C15" s="33" t="s">
        <v>39</v>
      </c>
      <c r="D15" s="34" t="s">
        <v>42</v>
      </c>
      <c r="E15" s="34" t="s">
        <v>45</v>
      </c>
      <c r="F15" s="34" t="s">
        <v>42</v>
      </c>
      <c r="G15" s="34" t="s">
        <v>42</v>
      </c>
      <c r="H15" s="34" t="s">
        <v>42</v>
      </c>
      <c r="I15" s="34" t="s">
        <v>42</v>
      </c>
    </row>
    <row r="16" spans="2:10" ht="20.25" customHeight="1" thickBot="1" x14ac:dyDescent="0.3">
      <c r="B16" s="75" t="s">
        <v>7</v>
      </c>
      <c r="C16" s="77"/>
      <c r="D16" s="62" t="s">
        <v>44</v>
      </c>
      <c r="E16" s="3" t="s">
        <v>46</v>
      </c>
      <c r="F16" s="3" t="s">
        <v>44</v>
      </c>
      <c r="G16" s="3" t="s">
        <v>44</v>
      </c>
      <c r="H16" s="3" t="s">
        <v>44</v>
      </c>
      <c r="I16" s="3" t="s">
        <v>44</v>
      </c>
    </row>
    <row r="17" spans="4:9" x14ac:dyDescent="0.25">
      <c r="D17" s="63" t="s">
        <v>75</v>
      </c>
      <c r="F17" s="63" t="s">
        <v>75</v>
      </c>
      <c r="G17" s="63" t="s">
        <v>75</v>
      </c>
      <c r="H17" s="63" t="s">
        <v>75</v>
      </c>
      <c r="I17" s="63" t="s">
        <v>75</v>
      </c>
    </row>
  </sheetData>
  <mergeCells count="5">
    <mergeCell ref="B4:I4"/>
    <mergeCell ref="B16:C16"/>
    <mergeCell ref="C5:C6"/>
    <mergeCell ref="B5:B6"/>
    <mergeCell ref="B7:I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30"/>
  <sheetViews>
    <sheetView topLeftCell="A8" zoomScale="68" zoomScaleNormal="68" workbookViewId="0">
      <selection activeCell="L10" sqref="L10"/>
    </sheetView>
  </sheetViews>
  <sheetFormatPr baseColWidth="10" defaultRowHeight="15" x14ac:dyDescent="0.25"/>
  <cols>
    <col min="2" max="2" width="6" customWidth="1"/>
    <col min="3" max="3" width="86.7109375" customWidth="1"/>
    <col min="4" max="4" width="40" customWidth="1"/>
  </cols>
  <sheetData>
    <row r="2" spans="2:7" x14ac:dyDescent="0.25">
      <c r="B2" s="82"/>
      <c r="C2" s="82"/>
      <c r="D2" s="21"/>
    </row>
    <row r="3" spans="2:7" ht="15" customHeight="1" x14ac:dyDescent="0.25">
      <c r="B3" s="85" t="s">
        <v>20</v>
      </c>
      <c r="C3" s="85"/>
      <c r="D3" s="85"/>
    </row>
    <row r="4" spans="2:7" ht="46.9" customHeight="1" x14ac:dyDescent="0.25">
      <c r="B4" s="11" t="s">
        <v>19</v>
      </c>
      <c r="C4" s="16" t="s">
        <v>17</v>
      </c>
      <c r="D4" s="86" t="str">
        <f>+ADMISIÓN!D6</f>
        <v>RICARDO SAC</v>
      </c>
    </row>
    <row r="5" spans="2:7" ht="15.75" customHeight="1" x14ac:dyDescent="0.25">
      <c r="B5" s="10" t="s">
        <v>21</v>
      </c>
      <c r="C5" s="17" t="s">
        <v>28</v>
      </c>
      <c r="D5" s="87"/>
    </row>
    <row r="6" spans="2:7" ht="15.75" customHeight="1" x14ac:dyDescent="0.25">
      <c r="B6" s="10" t="s">
        <v>27</v>
      </c>
      <c r="C6" s="9" t="s">
        <v>22</v>
      </c>
      <c r="D6" s="14" t="s">
        <v>23</v>
      </c>
    </row>
    <row r="7" spans="2:7" ht="335.25" customHeight="1" x14ac:dyDescent="0.25">
      <c r="B7" s="12"/>
      <c r="C7" s="18" t="s">
        <v>33</v>
      </c>
      <c r="D7" s="13"/>
    </row>
    <row r="8" spans="2:7" ht="24.75" customHeight="1" x14ac:dyDescent="0.25">
      <c r="B8" s="12" t="s">
        <v>29</v>
      </c>
      <c r="C8" s="9" t="s">
        <v>30</v>
      </c>
      <c r="D8" s="88" t="s">
        <v>23</v>
      </c>
    </row>
    <row r="9" spans="2:7" ht="15" customHeight="1" x14ac:dyDescent="0.25">
      <c r="B9" s="10" t="s">
        <v>31</v>
      </c>
      <c r="C9" s="9" t="s">
        <v>32</v>
      </c>
      <c r="D9" s="89"/>
    </row>
    <row r="10" spans="2:7" ht="409.6" customHeight="1" x14ac:dyDescent="0.25">
      <c r="B10" s="10"/>
      <c r="C10" s="19" t="s">
        <v>34</v>
      </c>
      <c r="D10" s="13"/>
    </row>
    <row r="11" spans="2:7" x14ac:dyDescent="0.25">
      <c r="B11" s="83" t="s">
        <v>18</v>
      </c>
      <c r="C11" s="84"/>
      <c r="D11" s="20" t="s">
        <v>75</v>
      </c>
    </row>
    <row r="12" spans="2:7" ht="121.5" customHeight="1" x14ac:dyDescent="0.25">
      <c r="F12" s="15"/>
      <c r="G12" s="15"/>
    </row>
    <row r="14" spans="2:7" x14ac:dyDescent="0.25">
      <c r="B14" s="85" t="s">
        <v>20</v>
      </c>
      <c r="C14" s="85"/>
      <c r="D14" s="85"/>
    </row>
    <row r="15" spans="2:7" x14ac:dyDescent="0.25">
      <c r="B15" s="11" t="s">
        <v>19</v>
      </c>
      <c r="C15" s="16" t="s">
        <v>17</v>
      </c>
      <c r="D15" s="86"/>
    </row>
    <row r="16" spans="2:7" x14ac:dyDescent="0.25">
      <c r="B16" s="10" t="s">
        <v>21</v>
      </c>
      <c r="C16" s="17" t="s">
        <v>28</v>
      </c>
      <c r="D16" s="87"/>
    </row>
    <row r="17" spans="2:4" x14ac:dyDescent="0.25">
      <c r="B17" s="10" t="s">
        <v>27</v>
      </c>
      <c r="C17" s="9" t="s">
        <v>22</v>
      </c>
      <c r="D17" s="14" t="s">
        <v>23</v>
      </c>
    </row>
    <row r="18" spans="2:4" ht="300" x14ac:dyDescent="0.25">
      <c r="B18" s="12"/>
      <c r="C18" s="18" t="s">
        <v>33</v>
      </c>
      <c r="D18" s="13"/>
    </row>
    <row r="19" spans="2:4" x14ac:dyDescent="0.25">
      <c r="B19" s="12" t="s">
        <v>29</v>
      </c>
      <c r="C19" s="9" t="s">
        <v>30</v>
      </c>
      <c r="D19" s="88" t="s">
        <v>23</v>
      </c>
    </row>
    <row r="20" spans="2:4" x14ac:dyDescent="0.25">
      <c r="B20" s="10" t="s">
        <v>31</v>
      </c>
      <c r="C20" s="9" t="s">
        <v>32</v>
      </c>
      <c r="D20" s="89"/>
    </row>
    <row r="21" spans="2:4" ht="409.6" x14ac:dyDescent="0.25">
      <c r="B21" s="10"/>
      <c r="C21" s="19" t="s">
        <v>34</v>
      </c>
      <c r="D21" s="13"/>
    </row>
    <row r="23" spans="2:4" x14ac:dyDescent="0.25">
      <c r="B23" s="85" t="s">
        <v>20</v>
      </c>
      <c r="C23" s="85"/>
      <c r="D23" s="85"/>
    </row>
    <row r="24" spans="2:4" x14ac:dyDescent="0.25">
      <c r="B24" s="11" t="s">
        <v>19</v>
      </c>
      <c r="C24" s="16" t="s">
        <v>17</v>
      </c>
      <c r="D24" s="86"/>
    </row>
    <row r="25" spans="2:4" x14ac:dyDescent="0.25">
      <c r="B25" s="10" t="s">
        <v>21</v>
      </c>
      <c r="C25" s="17" t="s">
        <v>28</v>
      </c>
      <c r="D25" s="87"/>
    </row>
    <row r="26" spans="2:4" x14ac:dyDescent="0.25">
      <c r="B26" s="10" t="s">
        <v>27</v>
      </c>
      <c r="C26" s="9" t="s">
        <v>22</v>
      </c>
      <c r="D26" s="14" t="s">
        <v>23</v>
      </c>
    </row>
    <row r="27" spans="2:4" ht="300" x14ac:dyDescent="0.25">
      <c r="B27" s="12"/>
      <c r="C27" s="18" t="s">
        <v>33</v>
      </c>
      <c r="D27" s="13"/>
    </row>
    <row r="28" spans="2:4" x14ac:dyDescent="0.25">
      <c r="B28" s="12" t="s">
        <v>29</v>
      </c>
      <c r="C28" s="9" t="s">
        <v>30</v>
      </c>
      <c r="D28" s="88" t="s">
        <v>23</v>
      </c>
    </row>
    <row r="29" spans="2:4" x14ac:dyDescent="0.25">
      <c r="B29" s="10" t="s">
        <v>31</v>
      </c>
      <c r="C29" s="9" t="s">
        <v>32</v>
      </c>
      <c r="D29" s="89"/>
    </row>
    <row r="30" spans="2:4" ht="409.6" x14ac:dyDescent="0.25">
      <c r="B30" s="10"/>
      <c r="C30" s="19" t="s">
        <v>34</v>
      </c>
      <c r="D30" s="13"/>
    </row>
  </sheetData>
  <mergeCells count="11">
    <mergeCell ref="B23:D23"/>
    <mergeCell ref="D24:D25"/>
    <mergeCell ref="D28:D29"/>
    <mergeCell ref="B14:D14"/>
    <mergeCell ref="D15:D16"/>
    <mergeCell ref="D19:D20"/>
    <mergeCell ref="B2:C2"/>
    <mergeCell ref="B11:C11"/>
    <mergeCell ref="B3:D3"/>
    <mergeCell ref="D4:D5"/>
    <mergeCell ref="D8:D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I14"/>
  <sheetViews>
    <sheetView showGridLines="0" zoomScale="160" zoomScaleNormal="160" workbookViewId="0">
      <selection activeCell="H3" sqref="H3"/>
    </sheetView>
  </sheetViews>
  <sheetFormatPr baseColWidth="10" defaultRowHeight="15" x14ac:dyDescent="0.25"/>
  <cols>
    <col min="2" max="2" width="21.140625" customWidth="1"/>
    <col min="3" max="4" width="11.28515625" customWidth="1"/>
    <col min="5" max="5" width="11.42578125" customWidth="1"/>
    <col min="6" max="8" width="10.7109375" customWidth="1"/>
    <col min="9" max="9" width="11.28515625" customWidth="1"/>
    <col min="10" max="10" width="15.7109375" customWidth="1"/>
  </cols>
  <sheetData>
    <row r="3" spans="2:9" ht="39" customHeight="1" x14ac:dyDescent="0.25">
      <c r="B3" s="37" t="s">
        <v>24</v>
      </c>
      <c r="C3" s="37"/>
      <c r="D3" s="41" t="s">
        <v>51</v>
      </c>
      <c r="E3" s="41" t="s">
        <v>64</v>
      </c>
      <c r="F3" s="41" t="s">
        <v>65</v>
      </c>
      <c r="G3" s="41" t="s">
        <v>66</v>
      </c>
      <c r="H3" s="41" t="s">
        <v>67</v>
      </c>
      <c r="I3" s="39" t="s">
        <v>68</v>
      </c>
    </row>
    <row r="4" spans="2:9" ht="27" customHeight="1" x14ac:dyDescent="0.25">
      <c r="B4" s="38" t="s">
        <v>41</v>
      </c>
      <c r="C4" s="54">
        <v>560000</v>
      </c>
      <c r="D4" s="38">
        <v>0</v>
      </c>
      <c r="E4" s="38">
        <v>15</v>
      </c>
      <c r="F4" s="38">
        <v>15</v>
      </c>
      <c r="G4" s="38">
        <v>10</v>
      </c>
      <c r="H4" s="58">
        <f>+C5*40/C4</f>
        <v>34.285714285714285</v>
      </c>
      <c r="I4" s="55">
        <f>SUM(D4:H4)</f>
        <v>74.285714285714278</v>
      </c>
    </row>
    <row r="5" spans="2:9" ht="27" customHeight="1" x14ac:dyDescent="0.25">
      <c r="B5" s="38" t="s">
        <v>48</v>
      </c>
      <c r="C5" s="54">
        <v>480000</v>
      </c>
      <c r="D5" s="38">
        <v>0</v>
      </c>
      <c r="E5" s="38">
        <v>30</v>
      </c>
      <c r="F5" s="38">
        <v>15</v>
      </c>
      <c r="G5" s="38">
        <v>8</v>
      </c>
      <c r="H5" s="58">
        <f>+C5*40/C5</f>
        <v>40</v>
      </c>
      <c r="I5" s="59">
        <f>SUM(D5:H5)</f>
        <v>93</v>
      </c>
    </row>
    <row r="6" spans="2:9" ht="27" customHeight="1" x14ac:dyDescent="0.25">
      <c r="B6" s="38" t="s">
        <v>49</v>
      </c>
      <c r="C6" s="54">
        <v>530000</v>
      </c>
      <c r="D6" s="38">
        <v>0</v>
      </c>
      <c r="E6" s="38">
        <v>15</v>
      </c>
      <c r="F6" s="38">
        <v>15</v>
      </c>
      <c r="G6" s="38">
        <v>8</v>
      </c>
      <c r="H6" s="58">
        <f>+C5*40/C6</f>
        <v>36.226415094339622</v>
      </c>
      <c r="I6" s="55">
        <f>+D6+E6+F6+G6+H6</f>
        <v>74.226415094339615</v>
      </c>
    </row>
    <row r="7" spans="2:9" ht="27" customHeight="1" x14ac:dyDescent="0.25">
      <c r="B7" s="38" t="s">
        <v>50</v>
      </c>
      <c r="C7" s="54">
        <v>496000</v>
      </c>
      <c r="D7" s="38">
        <v>5</v>
      </c>
      <c r="E7" s="38">
        <v>20</v>
      </c>
      <c r="F7" s="38">
        <v>15</v>
      </c>
      <c r="G7" s="38">
        <v>8</v>
      </c>
      <c r="H7" s="58">
        <f>+C5*40/C7</f>
        <v>38.70967741935484</v>
      </c>
      <c r="I7" s="55">
        <f>SUM(D7:H7)</f>
        <v>86.709677419354847</v>
      </c>
    </row>
    <row r="8" spans="2:9" ht="17.45" customHeight="1" x14ac:dyDescent="0.25">
      <c r="D8" s="36"/>
      <c r="E8" s="36"/>
      <c r="F8" s="36"/>
      <c r="G8" s="36"/>
      <c r="H8" s="36"/>
    </row>
    <row r="9" spans="2:9" ht="17.45" customHeight="1" x14ac:dyDescent="0.25"/>
    <row r="10" spans="2:9" ht="42.6" customHeight="1" x14ac:dyDescent="0.25">
      <c r="B10" s="37" t="s">
        <v>24</v>
      </c>
      <c r="C10" s="37"/>
      <c r="D10" s="39" t="s">
        <v>58</v>
      </c>
      <c r="E10" s="45" t="s">
        <v>61</v>
      </c>
      <c r="F10" s="45"/>
      <c r="G10" s="45"/>
      <c r="H10" s="45"/>
    </row>
    <row r="11" spans="2:9" ht="26.45" customHeight="1" x14ac:dyDescent="0.25">
      <c r="B11" s="38" t="s">
        <v>41</v>
      </c>
      <c r="C11" s="38"/>
      <c r="D11" s="43">
        <v>91.17647058823529</v>
      </c>
      <c r="E11" s="46">
        <f>+D11*0.35</f>
        <v>31.911764705882348</v>
      </c>
      <c r="F11" s="46"/>
      <c r="G11" s="46"/>
      <c r="H11" s="46"/>
    </row>
    <row r="12" spans="2:9" ht="26.45" customHeight="1" x14ac:dyDescent="0.25">
      <c r="B12" s="47" t="s">
        <v>48</v>
      </c>
      <c r="C12" s="47"/>
      <c r="D12" s="49">
        <v>100</v>
      </c>
      <c r="E12" s="48">
        <f t="shared" ref="E12:E14" si="0">+D12*0.35</f>
        <v>35</v>
      </c>
      <c r="F12" s="48"/>
      <c r="G12" s="48"/>
      <c r="H12" s="48"/>
    </row>
    <row r="13" spans="2:9" ht="26.45" customHeight="1" x14ac:dyDescent="0.25">
      <c r="B13" s="38" t="s">
        <v>49</v>
      </c>
      <c r="C13" s="38"/>
      <c r="D13" s="40">
        <v>62</v>
      </c>
      <c r="E13" s="46">
        <f t="shared" si="0"/>
        <v>21.7</v>
      </c>
      <c r="F13" s="46"/>
      <c r="G13" s="46"/>
      <c r="H13" s="46"/>
    </row>
    <row r="14" spans="2:9" ht="26.45" customHeight="1" x14ac:dyDescent="0.25">
      <c r="B14" s="38" t="s">
        <v>50</v>
      </c>
      <c r="C14" s="38"/>
      <c r="D14" s="43">
        <v>70.454545454545453</v>
      </c>
      <c r="E14" s="46">
        <f t="shared" si="0"/>
        <v>24.659090909090907</v>
      </c>
      <c r="F14" s="46"/>
      <c r="G14" s="46"/>
      <c r="H14" s="4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D17FE-5942-451E-AB54-DA55275A6ABB}">
  <dimension ref="B2:I16"/>
  <sheetViews>
    <sheetView tabSelected="1" zoomScale="120" zoomScaleNormal="120" workbookViewId="0">
      <selection activeCell="K14" sqref="K14"/>
    </sheetView>
  </sheetViews>
  <sheetFormatPr baseColWidth="10" defaultRowHeight="15" x14ac:dyDescent="0.25"/>
  <cols>
    <col min="1" max="1" width="5" customWidth="1"/>
    <col min="2" max="2" width="25.7109375" customWidth="1"/>
    <col min="3" max="4" width="12" customWidth="1"/>
    <col min="5" max="5" width="13.28515625" customWidth="1"/>
    <col min="6" max="7" width="13.7109375" customWidth="1"/>
    <col min="8" max="8" width="12.28515625" customWidth="1"/>
    <col min="9" max="11" width="10.5703125" customWidth="1"/>
    <col min="12" max="12" width="11.28515625" customWidth="1"/>
    <col min="13" max="13" width="15.7109375" customWidth="1"/>
  </cols>
  <sheetData>
    <row r="2" spans="2:9" x14ac:dyDescent="0.25">
      <c r="B2" s="90" t="s">
        <v>76</v>
      </c>
      <c r="C2" s="90"/>
      <c r="D2" s="90"/>
      <c r="E2" s="90"/>
      <c r="F2" s="90"/>
      <c r="G2" s="90"/>
      <c r="H2" s="90"/>
    </row>
    <row r="4" spans="2:9" ht="39" customHeight="1" x14ac:dyDescent="0.25">
      <c r="B4" s="50" t="s">
        <v>24</v>
      </c>
      <c r="C4" s="51" t="s">
        <v>63</v>
      </c>
      <c r="D4" s="51" t="s">
        <v>51</v>
      </c>
      <c r="E4" s="51" t="s">
        <v>52</v>
      </c>
      <c r="F4" s="51" t="s">
        <v>54</v>
      </c>
      <c r="G4" s="51" t="s">
        <v>55</v>
      </c>
      <c r="H4" s="51" t="s">
        <v>53</v>
      </c>
      <c r="I4" s="39" t="s">
        <v>56</v>
      </c>
    </row>
    <row r="5" spans="2:9" ht="27" customHeight="1" x14ac:dyDescent="0.25">
      <c r="B5" s="37" t="str">
        <f>+ADMISIÓN!D6</f>
        <v>RICARDO SAC</v>
      </c>
      <c r="C5" s="37">
        <v>20</v>
      </c>
      <c r="D5" s="37">
        <v>5</v>
      </c>
      <c r="E5" s="37">
        <v>10</v>
      </c>
      <c r="F5" s="37">
        <v>10</v>
      </c>
      <c r="G5" s="37">
        <v>10</v>
      </c>
      <c r="H5" s="37">
        <v>10</v>
      </c>
      <c r="I5" s="65">
        <f>SUM(C5:H5)</f>
        <v>65</v>
      </c>
    </row>
    <row r="6" spans="2:9" ht="27" customHeight="1" x14ac:dyDescent="0.25">
      <c r="B6" s="37" t="str">
        <f>+ADMISIÓN!F6</f>
        <v>BENJAMIN SAC</v>
      </c>
      <c r="C6" s="37">
        <v>25</v>
      </c>
      <c r="D6" s="37">
        <v>5</v>
      </c>
      <c r="E6" s="37">
        <v>20</v>
      </c>
      <c r="F6" s="37">
        <v>20</v>
      </c>
      <c r="G6" s="37">
        <v>15</v>
      </c>
      <c r="H6" s="37">
        <v>0</v>
      </c>
      <c r="I6" s="64">
        <f>SUM(C6:H6)</f>
        <v>85</v>
      </c>
    </row>
    <row r="7" spans="2:9" ht="27" customHeight="1" x14ac:dyDescent="0.25">
      <c r="B7" s="37" t="str">
        <f>+ADMISIÓN!G6</f>
        <v>CECILIA SAC</v>
      </c>
      <c r="C7" s="37">
        <v>25</v>
      </c>
      <c r="D7" s="37">
        <v>0</v>
      </c>
      <c r="E7" s="37">
        <v>20</v>
      </c>
      <c r="F7" s="37">
        <v>10</v>
      </c>
      <c r="G7" s="37">
        <v>20</v>
      </c>
      <c r="H7" s="37">
        <v>0</v>
      </c>
      <c r="I7" s="64">
        <f>SUM(C7:H7)</f>
        <v>75</v>
      </c>
    </row>
    <row r="8" spans="2:9" ht="27" customHeight="1" x14ac:dyDescent="0.25">
      <c r="B8" s="37" t="str">
        <f>+ADMISIÓN!H6</f>
        <v>ROSMERY SRL</v>
      </c>
      <c r="C8" s="37">
        <v>20</v>
      </c>
      <c r="D8" s="37">
        <v>0</v>
      </c>
      <c r="E8" s="37">
        <v>10</v>
      </c>
      <c r="F8" s="37">
        <v>10</v>
      </c>
      <c r="G8" s="37">
        <v>20</v>
      </c>
      <c r="H8" s="37">
        <v>10</v>
      </c>
      <c r="I8" s="64">
        <f>SUM(C8:H8)</f>
        <v>70</v>
      </c>
    </row>
    <row r="9" spans="2:9" ht="27" customHeight="1" x14ac:dyDescent="0.25">
      <c r="B9" s="37" t="str">
        <f>+ADMISIÓN!I6</f>
        <v>DOMINGO SAC</v>
      </c>
      <c r="C9" s="37">
        <v>20</v>
      </c>
      <c r="D9" s="37">
        <v>0</v>
      </c>
      <c r="E9" s="37">
        <v>10</v>
      </c>
      <c r="F9" s="37">
        <v>10</v>
      </c>
      <c r="G9" s="37">
        <v>15</v>
      </c>
      <c r="H9" s="37">
        <v>0</v>
      </c>
      <c r="I9" s="65">
        <f>SUM(C9:H9)</f>
        <v>55</v>
      </c>
    </row>
    <row r="10" spans="2:9" ht="17.45" customHeight="1" x14ac:dyDescent="0.25">
      <c r="D10" s="57"/>
      <c r="F10" s="36"/>
      <c r="G10" s="57"/>
    </row>
    <row r="11" spans="2:9" ht="24.6" customHeight="1" x14ac:dyDescent="0.25">
      <c r="B11" s="66">
        <v>250000</v>
      </c>
    </row>
    <row r="12" spans="2:9" ht="42.6" customHeight="1" x14ac:dyDescent="0.25">
      <c r="B12" s="37" t="s">
        <v>24</v>
      </c>
      <c r="C12" s="53" t="s">
        <v>59</v>
      </c>
      <c r="D12" s="53" t="s">
        <v>62</v>
      </c>
      <c r="E12" s="52" t="s">
        <v>57</v>
      </c>
      <c r="F12" s="52" t="s">
        <v>58</v>
      </c>
      <c r="G12" s="52" t="s">
        <v>61</v>
      </c>
      <c r="H12" s="44" t="s">
        <v>60</v>
      </c>
    </row>
    <row r="13" spans="2:9" ht="33" customHeight="1" x14ac:dyDescent="0.25">
      <c r="B13" s="38" t="str">
        <f>+B6</f>
        <v>BENJAMIN SAC</v>
      </c>
      <c r="C13" s="74">
        <v>85</v>
      </c>
      <c r="D13" s="69">
        <f>+C13*0.7</f>
        <v>59.499999999999993</v>
      </c>
      <c r="E13" s="73">
        <v>250000</v>
      </c>
      <c r="F13" s="67">
        <f>+E15*100/E13</f>
        <v>76</v>
      </c>
      <c r="G13" s="70">
        <f>+F13*0.3</f>
        <v>22.8</v>
      </c>
      <c r="H13" s="71">
        <f>+D13+G13</f>
        <v>82.3</v>
      </c>
    </row>
    <row r="14" spans="2:9" ht="33" customHeight="1" x14ac:dyDescent="0.25">
      <c r="B14" s="38" t="str">
        <f>+B7</f>
        <v>CECILIA SAC</v>
      </c>
      <c r="C14" s="56">
        <v>75</v>
      </c>
      <c r="D14" s="69">
        <f>+C14*0.7</f>
        <v>52.5</v>
      </c>
      <c r="E14" s="42">
        <v>200000</v>
      </c>
      <c r="F14" s="67">
        <f>+E15*100/E14</f>
        <v>95</v>
      </c>
      <c r="G14" s="70">
        <f>+F14*0.3</f>
        <v>28.5</v>
      </c>
      <c r="H14" s="68">
        <f>+D14+G14</f>
        <v>81</v>
      </c>
    </row>
    <row r="15" spans="2:9" ht="33" customHeight="1" x14ac:dyDescent="0.25">
      <c r="B15" s="38" t="str">
        <f>+B8</f>
        <v>ROSMERY SRL</v>
      </c>
      <c r="C15" s="56">
        <v>70</v>
      </c>
      <c r="D15" s="69">
        <f>+C15*0.7</f>
        <v>49</v>
      </c>
      <c r="E15" s="42">
        <v>190000</v>
      </c>
      <c r="F15" s="67">
        <f>+E15*100/E15</f>
        <v>100</v>
      </c>
      <c r="G15" s="70">
        <f>+F15*0.3</f>
        <v>30</v>
      </c>
      <c r="H15" s="68">
        <f>+D15+G15</f>
        <v>79</v>
      </c>
    </row>
    <row r="16" spans="2:9" x14ac:dyDescent="0.25">
      <c r="D16" s="72">
        <v>0.7</v>
      </c>
      <c r="G16" s="72">
        <v>0.3</v>
      </c>
    </row>
  </sheetData>
  <mergeCells count="1">
    <mergeCell ref="B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H16"/>
  <sheetViews>
    <sheetView workbookViewId="0">
      <selection activeCell="E1" sqref="E1:E1048576"/>
    </sheetView>
  </sheetViews>
  <sheetFormatPr baseColWidth="10" defaultRowHeight="15" x14ac:dyDescent="0.25"/>
  <cols>
    <col min="3" max="3" width="14.140625" customWidth="1"/>
  </cols>
  <sheetData>
    <row r="4" spans="2:8" ht="15.75" thickBot="1" x14ac:dyDescent="0.3"/>
    <row r="5" spans="2:8" ht="15.75" thickBot="1" x14ac:dyDescent="0.3">
      <c r="B5" s="23" t="s">
        <v>35</v>
      </c>
      <c r="C5" s="24"/>
      <c r="D5" s="24"/>
      <c r="E5" s="91"/>
      <c r="F5" s="92"/>
      <c r="G5" s="92"/>
      <c r="H5" s="93"/>
    </row>
    <row r="6" spans="2:8" ht="15.75" thickBot="1" x14ac:dyDescent="0.3"/>
    <row r="7" spans="2:8" ht="15.75" thickBot="1" x14ac:dyDescent="0.3">
      <c r="B7" s="94" t="s">
        <v>36</v>
      </c>
      <c r="C7" s="95"/>
      <c r="D7" s="95"/>
      <c r="E7" s="91"/>
      <c r="F7" s="92"/>
      <c r="G7" s="92"/>
      <c r="H7" s="93"/>
    </row>
    <row r="8" spans="2:8" ht="15.75" thickBot="1" x14ac:dyDescent="0.3"/>
    <row r="9" spans="2:8" ht="15.75" thickBot="1" x14ac:dyDescent="0.3">
      <c r="B9" s="94" t="s">
        <v>37</v>
      </c>
      <c r="C9" s="95"/>
      <c r="D9" s="95"/>
      <c r="E9" s="91"/>
      <c r="F9" s="92"/>
      <c r="G9" s="92"/>
      <c r="H9" s="93"/>
    </row>
    <row r="13" spans="2:8" x14ac:dyDescent="0.25">
      <c r="B13" s="25" t="s">
        <v>38</v>
      </c>
      <c r="C13" s="26"/>
      <c r="D13" s="91"/>
      <c r="E13" s="92"/>
      <c r="F13" s="92"/>
      <c r="G13" s="92"/>
      <c r="H13" s="93"/>
    </row>
    <row r="14" spans="2:8" x14ac:dyDescent="0.25">
      <c r="D14" s="91"/>
      <c r="E14" s="92"/>
      <c r="F14" s="92"/>
      <c r="G14" s="92"/>
      <c r="H14" s="93"/>
    </row>
    <row r="15" spans="2:8" x14ac:dyDescent="0.25">
      <c r="D15" s="91"/>
      <c r="E15" s="92"/>
      <c r="F15" s="92"/>
      <c r="G15" s="92"/>
      <c r="H15" s="93"/>
    </row>
    <row r="16" spans="2:8" x14ac:dyDescent="0.25">
      <c r="D16" s="91"/>
      <c r="E16" s="92"/>
      <c r="F16" s="92"/>
      <c r="G16" s="92"/>
      <c r="H16" s="93"/>
    </row>
  </sheetData>
  <mergeCells count="9">
    <mergeCell ref="D14:H14"/>
    <mergeCell ref="D15:H15"/>
    <mergeCell ref="D16:H16"/>
    <mergeCell ref="E5:H5"/>
    <mergeCell ref="B7:D7"/>
    <mergeCell ref="B9:D9"/>
    <mergeCell ref="E7:H7"/>
    <mergeCell ref="E9:H9"/>
    <mergeCell ref="D13:H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ADMISIÓN</vt:lpstr>
      <vt:lpstr>CALIFICACION</vt:lpstr>
      <vt:lpstr>EVALUACION BIENES</vt:lpstr>
      <vt:lpstr>EVALUACION SERV </vt:lpstr>
      <vt:lpstr>RESULTADO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CASA</dc:creator>
  <cp:lastModifiedBy>Administracion-CEPEG</cp:lastModifiedBy>
  <dcterms:created xsi:type="dcterms:W3CDTF">2020-10-06T16:18:57Z</dcterms:created>
  <dcterms:modified xsi:type="dcterms:W3CDTF">2025-12-01T23:44:05Z</dcterms:modified>
</cp:coreProperties>
</file>